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5315" windowHeight="11640" activeTab="1"/>
  </bookViews>
  <sheets>
    <sheet name="1,2" sheetId="1" r:id="rId1"/>
    <sheet name="3 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38" i="2"/>
  <c r="D59"/>
  <c r="D27"/>
  <c r="E59"/>
  <c r="E53"/>
  <c r="E45"/>
  <c r="E44"/>
  <c r="E40"/>
  <c r="E38" s="1"/>
  <c r="C38" s="1"/>
  <c r="F37"/>
  <c r="E37"/>
  <c r="F32"/>
  <c r="F30" s="1"/>
  <c r="F28" s="1"/>
  <c r="F25" s="1"/>
  <c r="E32"/>
  <c r="E30" s="1"/>
  <c r="E54"/>
  <c r="F54"/>
  <c r="D54"/>
  <c r="D38"/>
  <c r="D28" s="1"/>
  <c r="D22"/>
  <c r="D6"/>
  <c r="C11"/>
  <c r="C27"/>
  <c r="C36"/>
  <c r="C37"/>
  <c r="C40"/>
  <c r="C41"/>
  <c r="C42"/>
  <c r="C44"/>
  <c r="C45"/>
  <c r="C53"/>
  <c r="C54"/>
  <c r="C56"/>
  <c r="C59"/>
  <c r="B45" i="1"/>
  <c r="C30" i="2" l="1"/>
  <c r="E28"/>
  <c r="E24" s="1"/>
  <c r="F22"/>
  <c r="F6" s="1"/>
  <c r="C25"/>
  <c r="C28"/>
  <c r="C32"/>
  <c r="E22" l="1"/>
  <c r="C24"/>
  <c r="E6" l="1"/>
  <c r="C6" s="1"/>
  <c r="C22"/>
</calcChain>
</file>

<file path=xl/sharedStrings.xml><?xml version="1.0" encoding="utf-8"?>
<sst xmlns="http://schemas.openxmlformats.org/spreadsheetml/2006/main" count="195" uniqueCount="169">
  <si>
    <t>ПЛАН ФИНАНСОВО-ХОЗЯЙСТВЕННОЙ ДЕЯТЕЛЬНОСТИ</t>
  </si>
  <si>
    <t xml:space="preserve">Адрес фактического местонахождения Учреждения: </t>
  </si>
  <si>
    <t>    </t>
  </si>
  <si>
    <t xml:space="preserve">Наименование показателя </t>
  </si>
  <si>
    <t xml:space="preserve">Сумма </t>
  </si>
  <si>
    <t xml:space="preserve">I. Нефинансовые активы, всего: </t>
  </si>
  <si>
    <t xml:space="preserve">из них: </t>
  </si>
  <si>
    <t xml:space="preserve">в том числе: </t>
  </si>
  <si>
    <t xml:space="preserve">"УТВЕРЖДАЮ" </t>
  </si>
  <si>
    <t>Начальник управления образования</t>
  </si>
  <si>
    <t>И.И.Раевская</t>
  </si>
  <si>
    <t>(подпись)</t>
  </si>
  <si>
    <t>___________________</t>
  </si>
  <si>
    <t>КОДЫ</t>
  </si>
  <si>
    <t>Форма по КФД</t>
  </si>
  <si>
    <t>Дата</t>
  </si>
  <si>
    <t>по ОКПО</t>
  </si>
  <si>
    <t>Наименование муниципального (бюджетного, автономного) учреждения</t>
  </si>
  <si>
    <t>Единица измерения: руб.</t>
  </si>
  <si>
    <t>по ОКЕИ</t>
  </si>
  <si>
    <t>Наименование органа, осуществляющего функции и полномочия учредителя</t>
  </si>
  <si>
    <t>I. Сведения о деятельности муниципального учреждения</t>
  </si>
  <si>
    <t xml:space="preserve">1.1. Цели деятельности муниципального учреждения: </t>
  </si>
  <si>
    <t>1.2. Виды деятельности муниципального учреждения:</t>
  </si>
  <si>
    <t xml:space="preserve">1.3. Перечень услуг (работ), осуществляемых на платной основе: </t>
  </si>
  <si>
    <t xml:space="preserve">II. Показатели финансового состояния учреждения </t>
  </si>
  <si>
    <t xml:space="preserve">1.1. Общая балансовая стоимость недвижимого муниципального имущества, всего </t>
  </si>
  <si>
    <t>1.1.1. Стоимость имущества, закрепленного собственником имущества за муниципальным учреждением на праве оперативного управления</t>
  </si>
  <si>
    <t>1.1.3. Стоимость имущества, приобретенного муниципальным учреждением за счет доходов, полученных от платной и иной приносящей дход деятельности</t>
  </si>
  <si>
    <t>1.1.4. Остаточная стоимость недвижимого муниципального имущества</t>
  </si>
  <si>
    <t>1.2. Общая балансовая стоимость движимого муниципального имущества, всего</t>
  </si>
  <si>
    <t>1.2.2. Остаточная стоимость особо ценного движимого имущества</t>
  </si>
  <si>
    <t>II. Финансовые активы, всего</t>
  </si>
  <si>
    <t>2.1. Дебиторская задолженность за счет субсидии полученной из бюджета</t>
  </si>
  <si>
    <t>2.2.1. по выданным авансам на услуги связи</t>
  </si>
  <si>
    <t>2.2.2. по выданным авансам на транспортные услуги</t>
  </si>
  <si>
    <t>2.2.3. по выданным авансам на коммунальные услуги</t>
  </si>
  <si>
    <t>2.2.4. по выданным авансам на услуги по содержанию имущества</t>
  </si>
  <si>
    <t>2.2.5. по выданным авансам на прочие услуги</t>
  </si>
  <si>
    <t>2.2.6. по выданным авансам на приобретение основных средст</t>
  </si>
  <si>
    <t>2.2.7. по выданным авансам на приобретение нематериальных активов</t>
  </si>
  <si>
    <t>2.2.8. по выданным авансам на приобретение непроизводственных активов</t>
  </si>
  <si>
    <t>2.2.9. по выданным авансам на приобретение материальных запасов</t>
  </si>
  <si>
    <t>2.2.10. по выданным авансам на прочие расходы</t>
  </si>
  <si>
    <t>2.3. Дебиторская задолженность по выданным авансам за счет доходов, полученных от платной и иной приносящей доход деятельности, всего:</t>
  </si>
  <si>
    <t>2.3.1. по выданным авансам на услуги связи</t>
  </si>
  <si>
    <t>2.3.2. по выданным авансам на транспортные услуги</t>
  </si>
  <si>
    <t>2.3.3. по выданным авансам на коммунальные услуги</t>
  </si>
  <si>
    <t>2.3.4. по выданным авансам на услуги по содержанию имущества</t>
  </si>
  <si>
    <t>2.3.5. по выданным авансам на прочие услуги</t>
  </si>
  <si>
    <t>2.3.7. по выданным авансам на приобретение нематериальных активов</t>
  </si>
  <si>
    <t>2.3.8. по выданным авансам на приобретение непроизводственных активов</t>
  </si>
  <si>
    <t>2.3.9. по выданным авансам на приобретение материальных запасов</t>
  </si>
  <si>
    <t>2.3.10. по выданным авансам на прочие расходы</t>
  </si>
  <si>
    <t>III . Обязательства, всего</t>
  </si>
  <si>
    <t>3.1. Просроченная кредиторская задолженность</t>
  </si>
  <si>
    <t>3.2. Кредиторская задолженность по расчетам с поставщиками и подрядчиками за счет средств бюджета, всего:</t>
  </si>
  <si>
    <t>3.2.1. по оплате услуг связи</t>
  </si>
  <si>
    <t>3.2.3. по оплате транспортных услуг</t>
  </si>
  <si>
    <t>3.2.4. по оплате коммунальных услуг</t>
  </si>
  <si>
    <t>3.2.5. по оплате услуг по содержанию имущества</t>
  </si>
  <si>
    <t>3.2.6. по оплате прочих услуг</t>
  </si>
  <si>
    <t>3.2.8. по приобретению нематериальных активов</t>
  </si>
  <si>
    <t>3.2.9. по проиобретению непроизведенных активов</t>
  </si>
  <si>
    <t>3.2.10. по приобретению материальных запасов</t>
  </si>
  <si>
    <t>3.2.11. по оплате прочих расходов</t>
  </si>
  <si>
    <t>3.2.12. по платежам в бюджет</t>
  </si>
  <si>
    <t>3.2.13. по прочим расчетам с кредиторами</t>
  </si>
  <si>
    <t>3.3.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всего:</t>
  </si>
  <si>
    <t>3.3.1. по оплате услуг связи</t>
  </si>
  <si>
    <t>3.3.3. по оплате транспортных услуг</t>
  </si>
  <si>
    <t>3.3.4. по оплате коммунальных услуг</t>
  </si>
  <si>
    <t>3.3.5. по оплате услуг по содержанию имущества</t>
  </si>
  <si>
    <t>3.3.6. по оплате прочих услуг</t>
  </si>
  <si>
    <t>3.3.8. по приобретению нематериальных активов</t>
  </si>
  <si>
    <t>3.3.9. по проиобретению непроизведенных активов</t>
  </si>
  <si>
    <t>3.3.10. по приобретению материальных запасов</t>
  </si>
  <si>
    <t>3.3.11. по оплате прочих расходов</t>
  </si>
  <si>
    <t>3.3.12. по платежам в бюджет</t>
  </si>
  <si>
    <t>3.3.13. по прочим расчетам с кредиторами</t>
  </si>
  <si>
    <t>Наименование показателя</t>
  </si>
  <si>
    <t>Всего</t>
  </si>
  <si>
    <t>в том числе :</t>
  </si>
  <si>
    <t>субсидия на иные цели</t>
  </si>
  <si>
    <t>бюджетные инвестиции</t>
  </si>
  <si>
    <t>ОМС</t>
  </si>
  <si>
    <t>Планируемый остаток средств на начало планируемого года</t>
  </si>
  <si>
    <t>х</t>
  </si>
  <si>
    <t>в том числе:</t>
  </si>
  <si>
    <t>Доходы от собственности</t>
  </si>
  <si>
    <t>из них:</t>
  </si>
  <si>
    <t>- от аренды активов</t>
  </si>
  <si>
    <t>Доходы от оказания платных услуг (работ)</t>
  </si>
  <si>
    <t>Доходы от операций с активами</t>
  </si>
  <si>
    <t>- от выбытий основных средств</t>
  </si>
  <si>
    <t>- от выбытий нематериальных активов</t>
  </si>
  <si>
    <t>- от выбытий материальных запасов</t>
  </si>
  <si>
    <t>- от выбытий ценных бумаг, кроме акций</t>
  </si>
  <si>
    <t>- от выбытий акций</t>
  </si>
  <si>
    <t>- от выбытий иных финансовых активов</t>
  </si>
  <si>
    <t>Прочие доходы</t>
  </si>
  <si>
    <t>субсидии на выполнение муниципального задания</t>
  </si>
  <si>
    <t>субсидии на иные цели</t>
  </si>
  <si>
    <t>Иные доходы</t>
  </si>
  <si>
    <t>Заработная плата</t>
  </si>
  <si>
    <t>Заработная плата руководителя учреждения</t>
  </si>
  <si>
    <t>211.1</t>
  </si>
  <si>
    <t>Заработная плата заместителя руководителя учреждения, главного бухгалтера</t>
  </si>
  <si>
    <t>211.2</t>
  </si>
  <si>
    <t>Заработная плата остального персонала</t>
  </si>
  <si>
    <t>211.3</t>
  </si>
  <si>
    <t>Прочие выплаты</t>
  </si>
  <si>
    <t>Начисление на выплаты по оплате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</si>
  <si>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</si>
  <si>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</si>
  <si>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</si>
  <si>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</si>
  <si>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Безвозмездные перечисления государственным и муниципальным организациям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</si>
  <si>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</si>
  <si>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</si>
  <si>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Прочие расходы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</si>
  <si>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</si>
  <si>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</si>
  <si>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непроиводственных активов</t>
  </si>
  <si>
    <t>Увеличение стоимости материальных запасов</t>
  </si>
  <si>
    <t>Увеличение стоимости акций и иных форм участия в капитале</t>
  </si>
  <si>
    <t>Планируемый остаток средств на конец планируемого года</t>
  </si>
  <si>
    <t>Справочно:</t>
  </si>
  <si>
    <t>Руководитель муниципального учреждения</t>
  </si>
  <si>
    <t>_______________________________</t>
  </si>
  <si>
    <t>Главный бухгалтер</t>
  </si>
  <si>
    <t>Исполнитель</t>
  </si>
  <si>
    <t>тел. 4-11-11</t>
  </si>
  <si>
    <t>01.01.2012г.</t>
  </si>
  <si>
    <t>III . Показатели по поступлениям и выплатам учреждения</t>
  </si>
  <si>
    <t>Управление образования администрации о.Муром</t>
  </si>
  <si>
    <t>г.Муром, ул. Куйбышева, 24</t>
  </si>
  <si>
    <t>Поступления,     всего:</t>
  </si>
  <si>
    <t>Доходы от штрафов, пени,иных сумм принудительных изъятий</t>
  </si>
  <si>
    <t>- от выбытий непроизводственных активов</t>
  </si>
  <si>
    <t>Выплаты,        всего:</t>
  </si>
  <si>
    <t>Оплата труда и начисления на выплаты по оплате труда,             всего:</t>
  </si>
  <si>
    <t>Оплата работ, услуг,      всего:</t>
  </si>
  <si>
    <t>Работы, услуги по содержанию имущества</t>
  </si>
  <si>
    <t>Прочие работы, услуги</t>
  </si>
  <si>
    <t>Безвозмездные перечисления организациям,   всего:</t>
  </si>
  <si>
    <t>Социальное обеспечение,   всего:</t>
  </si>
  <si>
    <t>Поступление нефинансовых активов,          всего:</t>
  </si>
  <si>
    <t>Поступление финансовых активов, всего:</t>
  </si>
  <si>
    <t>Увеличение стоимости ценных бумаг, кроме акций и иных форм участия в капитале</t>
  </si>
  <si>
    <t>Объем публичных обязательств по бюджетной смете иного получателя средств бюджета округа,       всего:</t>
  </si>
  <si>
    <t>Код по бюджетной классифика-ции операции сектора государст-венного управления</t>
  </si>
  <si>
    <t>собствен-ные доходы</t>
  </si>
  <si>
    <t>субсидия на выполнение муниципаль-ного задания (выполнение работ)</t>
  </si>
  <si>
    <t>(подпись)                               (расшифровка подписи)</t>
  </si>
  <si>
    <t>(расшифровка подписи)</t>
  </si>
  <si>
    <t>ИНН/КПП  3334003447/333401001</t>
  </si>
  <si>
    <t xml:space="preserve">           01117922</t>
  </si>
  <si>
    <t>1.1.2. Стоимость имущества, приобретенного муниципальным учреждением за счет выделенных собственником имущества учреждения средств</t>
  </si>
  <si>
    <t>1.2.1. Общая балансовая стоимость особо ценного движимого имущества</t>
  </si>
  <si>
    <t>2.2. Дебиторская задолженность по выданным авансам, полученным за счет средств бюджета, всего:</t>
  </si>
  <si>
    <t>3.2.7. по приобретению основных средств</t>
  </si>
  <si>
    <t>2.3.6. по выданным авансам на приобретение основных средств</t>
  </si>
  <si>
    <t>3.3.7. по приобретению основных средств</t>
  </si>
  <si>
    <t>55 489,91</t>
  </si>
  <si>
    <t>151 352,39</t>
  </si>
  <si>
    <t xml:space="preserve">"1" января 2013 г. </t>
  </si>
  <si>
    <t xml:space="preserve">НА 2013 ГОД </t>
  </si>
  <si>
    <r>
      <t xml:space="preserve">Муниципальное бюджетное общеобразовательное учреждение </t>
    </r>
    <r>
      <rPr>
        <b/>
        <i/>
        <sz val="10"/>
        <rFont val="Estrangelo Edessa"/>
        <family val="4"/>
        <charset val="1"/>
      </rPr>
      <t>"Средняя общеобразовательная школа №19"</t>
    </r>
  </si>
</sst>
</file>

<file path=xl/styles.xml><?xml version="1.0" encoding="utf-8"?>
<styleSheet xmlns="http://schemas.openxmlformats.org/spreadsheetml/2006/main">
  <numFmts count="1">
    <numFmt numFmtId="168" formatCode="#,##0.0"/>
  </numFmts>
  <fonts count="17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name val="Arial"/>
      <family val="2"/>
      <charset val="204"/>
    </font>
    <font>
      <b/>
      <sz val="16"/>
      <name val="Arial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9"/>
      <name val="Arial Cyr"/>
      <charset val="204"/>
    </font>
    <font>
      <b/>
      <i/>
      <sz val="16"/>
      <name val="Estrangelo Edessa"/>
      <family val="4"/>
      <charset val="1"/>
    </font>
    <font>
      <i/>
      <sz val="10"/>
      <name val="Estrangelo Edessa"/>
      <family val="4"/>
      <charset val="1"/>
    </font>
    <font>
      <b/>
      <i/>
      <sz val="10"/>
      <name val="Estrangelo Edessa"/>
      <family val="4"/>
      <charset val="1"/>
    </font>
    <font>
      <b/>
      <i/>
      <sz val="12"/>
      <name val="Estrangelo Edessa"/>
      <family val="4"/>
      <charset val="1"/>
    </font>
    <font>
      <sz val="8"/>
      <name val="Franklin Gothic Medium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" fillId="0" borderId="1" xfId="0" applyNumberFormat="1" applyFont="1" applyBorder="1" applyAlignment="1">
      <alignment horizontal="center"/>
    </xf>
    <xf numFmtId="0" fontId="5" fillId="0" borderId="0" xfId="0" applyFont="1" applyBorder="1"/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/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3" fontId="8" fillId="0" borderId="1" xfId="0" applyNumberFormat="1" applyFont="1" applyBorder="1"/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3" fontId="9" fillId="0" borderId="1" xfId="0" applyNumberFormat="1" applyFont="1" applyBorder="1"/>
    <xf numFmtId="0" fontId="10" fillId="0" borderId="0" xfId="0" applyFont="1"/>
    <xf numFmtId="49" fontId="9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/>
    <xf numFmtId="3" fontId="11" fillId="0" borderId="1" xfId="0" applyNumberFormat="1" applyFont="1" applyBorder="1"/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168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4"/>
  <sheetViews>
    <sheetView topLeftCell="A51" workbookViewId="0">
      <selection activeCell="B56" sqref="B56:D56"/>
    </sheetView>
  </sheetViews>
  <sheetFormatPr defaultRowHeight="12.75"/>
  <cols>
    <col min="1" max="1" width="53.5703125" customWidth="1"/>
    <col min="2" max="2" width="11.85546875" customWidth="1"/>
    <col min="3" max="3" width="13.28515625" customWidth="1"/>
    <col min="4" max="4" width="14.85546875" customWidth="1"/>
  </cols>
  <sheetData>
    <row r="1" spans="1:4" ht="12.75" customHeight="1">
      <c r="B1" s="42" t="s">
        <v>8</v>
      </c>
      <c r="C1" s="42"/>
      <c r="D1" s="42"/>
    </row>
    <row r="2" spans="1:4" ht="14.25">
      <c r="B2" s="42" t="s">
        <v>9</v>
      </c>
      <c r="C2" s="42"/>
      <c r="D2" s="42"/>
    </row>
    <row r="3" spans="1:4" ht="20.25" customHeight="1">
      <c r="B3" s="43" t="s">
        <v>12</v>
      </c>
      <c r="C3" s="43"/>
      <c r="D3" s="4" t="s">
        <v>10</v>
      </c>
    </row>
    <row r="4" spans="1:4" ht="25.5">
      <c r="B4" s="44" t="s">
        <v>11</v>
      </c>
      <c r="C4" s="44"/>
      <c r="D4" s="2" t="s">
        <v>155</v>
      </c>
    </row>
    <row r="5" spans="1:4" ht="12.75" customHeight="1">
      <c r="B5" s="44" t="s">
        <v>166</v>
      </c>
      <c r="C5" s="44"/>
      <c r="D5" s="2"/>
    </row>
    <row r="6" spans="1:4">
      <c r="B6" s="2"/>
      <c r="C6" s="2"/>
      <c r="D6" s="2"/>
    </row>
    <row r="7" spans="1:4">
      <c r="B7" s="2"/>
      <c r="C7" s="2"/>
      <c r="D7" s="2"/>
    </row>
    <row r="8" spans="1:4">
      <c r="B8" s="2"/>
      <c r="C8" s="2"/>
      <c r="D8" s="2"/>
    </row>
    <row r="9" spans="1:4">
      <c r="B9" s="2"/>
      <c r="C9" s="2"/>
      <c r="D9" s="2"/>
    </row>
    <row r="12" spans="1:4" ht="21.75">
      <c r="A12" s="45" t="s">
        <v>0</v>
      </c>
      <c r="B12" s="45"/>
      <c r="C12" s="45"/>
      <c r="D12" s="45"/>
    </row>
    <row r="13" spans="1:4" ht="21.75">
      <c r="A13" s="45" t="s">
        <v>167</v>
      </c>
      <c r="B13" s="45"/>
      <c r="C13" s="45"/>
      <c r="D13" s="45"/>
    </row>
    <row r="14" spans="1:4" ht="14.25" customHeight="1">
      <c r="A14" s="5"/>
      <c r="B14" s="5"/>
      <c r="C14" s="5"/>
      <c r="D14" s="7" t="s">
        <v>13</v>
      </c>
    </row>
    <row r="15" spans="1:4" ht="15" customHeight="1">
      <c r="A15" s="5"/>
      <c r="B15" s="5"/>
      <c r="C15" s="10" t="s">
        <v>14</v>
      </c>
      <c r="D15" s="8"/>
    </row>
    <row r="16" spans="1:4" ht="15" customHeight="1">
      <c r="A16" s="5"/>
      <c r="B16" s="5"/>
      <c r="C16" s="10" t="s">
        <v>15</v>
      </c>
      <c r="D16" s="12">
        <v>41275</v>
      </c>
    </row>
    <row r="17" spans="1:4" ht="15" customHeight="1">
      <c r="A17" s="5"/>
      <c r="B17" s="5"/>
      <c r="C17" s="10"/>
      <c r="D17" s="8"/>
    </row>
    <row r="18" spans="1:4" ht="15" customHeight="1">
      <c r="A18" s="1"/>
      <c r="C18" s="11"/>
      <c r="D18" s="6"/>
    </row>
    <row r="19" spans="1:4" ht="27">
      <c r="A19" s="34" t="s">
        <v>17</v>
      </c>
      <c r="C19" s="11" t="s">
        <v>16</v>
      </c>
      <c r="D19" s="31" t="s">
        <v>157</v>
      </c>
    </row>
    <row r="20" spans="1:4" ht="36.75" customHeight="1">
      <c r="A20" s="34" t="s">
        <v>168</v>
      </c>
      <c r="C20" s="11"/>
      <c r="D20" s="6"/>
    </row>
    <row r="21" spans="1:4" ht="18" customHeight="1">
      <c r="A21" s="34" t="s">
        <v>156</v>
      </c>
      <c r="C21" s="11"/>
      <c r="D21" s="6"/>
    </row>
    <row r="22" spans="1:4" ht="13.5">
      <c r="A22" s="34" t="s">
        <v>18</v>
      </c>
      <c r="C22" s="11" t="s">
        <v>19</v>
      </c>
      <c r="D22" s="6"/>
    </row>
    <row r="23" spans="1:4" ht="27">
      <c r="A23" s="34" t="s">
        <v>20</v>
      </c>
      <c r="C23" s="11"/>
      <c r="D23" s="13"/>
    </row>
    <row r="24" spans="1:4" ht="13.5">
      <c r="A24" s="34" t="s">
        <v>135</v>
      </c>
      <c r="C24" s="11"/>
      <c r="D24" s="13"/>
    </row>
    <row r="25" spans="1:4" ht="13.5">
      <c r="A25" s="35" t="s">
        <v>1</v>
      </c>
      <c r="C25" s="11"/>
      <c r="D25" s="13"/>
    </row>
    <row r="26" spans="1:4" ht="13.5">
      <c r="A26" s="36" t="s">
        <v>136</v>
      </c>
      <c r="C26" s="11"/>
      <c r="D26" s="13"/>
    </row>
    <row r="27" spans="1:4">
      <c r="A27" s="2"/>
      <c r="C27" s="9"/>
    </row>
    <row r="28" spans="1:4" ht="16.5">
      <c r="A28" s="46" t="s">
        <v>21</v>
      </c>
      <c r="B28" s="46"/>
      <c r="C28" s="46"/>
      <c r="D28" s="46"/>
    </row>
    <row r="29" spans="1:4">
      <c r="A29" s="2"/>
      <c r="C29" s="9"/>
    </row>
    <row r="30" spans="1:4">
      <c r="A30" s="3" t="s">
        <v>22</v>
      </c>
    </row>
    <row r="31" spans="1:4">
      <c r="A31" s="3"/>
    </row>
    <row r="32" spans="1:4">
      <c r="A32" s="3"/>
    </row>
    <row r="33" spans="1:4">
      <c r="A33" s="47"/>
      <c r="B33" s="47"/>
      <c r="C33" s="47"/>
      <c r="D33" s="47"/>
    </row>
    <row r="34" spans="1:4">
      <c r="A34" s="3" t="s">
        <v>23</v>
      </c>
    </row>
    <row r="35" spans="1:4">
      <c r="A35" s="3"/>
    </row>
    <row r="36" spans="1:4">
      <c r="A36" s="3"/>
    </row>
    <row r="37" spans="1:4">
      <c r="A37" s="47"/>
      <c r="B37" s="47"/>
      <c r="C37" s="47"/>
      <c r="D37" s="47"/>
    </row>
    <row r="38" spans="1:4" ht="25.5">
      <c r="A38" s="3" t="s">
        <v>24</v>
      </c>
    </row>
    <row r="39" spans="1:4">
      <c r="A39" s="3"/>
    </row>
    <row r="40" spans="1:4">
      <c r="A40" s="47"/>
      <c r="B40" s="47"/>
      <c r="C40" s="47"/>
      <c r="D40" s="47"/>
    </row>
    <row r="41" spans="1:4">
      <c r="A41" s="1" t="s">
        <v>2</v>
      </c>
    </row>
    <row r="42" spans="1:4" ht="16.5">
      <c r="A42" s="48" t="s">
        <v>25</v>
      </c>
      <c r="B42" s="48"/>
      <c r="C42" s="48"/>
      <c r="D42" s="48"/>
    </row>
    <row r="43" spans="1:4">
      <c r="A43" s="1"/>
    </row>
    <row r="44" spans="1:4" ht="13.5">
      <c r="A44" s="37" t="s">
        <v>3</v>
      </c>
      <c r="B44" s="50" t="s">
        <v>4</v>
      </c>
      <c r="C44" s="50"/>
      <c r="D44" s="50"/>
    </row>
    <row r="45" spans="1:4" ht="13.5">
      <c r="A45" s="38" t="s">
        <v>5</v>
      </c>
      <c r="B45" s="49">
        <f>B47+B53</f>
        <v>10441294.48</v>
      </c>
      <c r="C45" s="49"/>
      <c r="D45" s="49"/>
    </row>
    <row r="46" spans="1:4" ht="13.5">
      <c r="A46" s="38" t="s">
        <v>6</v>
      </c>
      <c r="B46" s="49"/>
      <c r="C46" s="49"/>
      <c r="D46" s="49"/>
    </row>
    <row r="47" spans="1:4" ht="27">
      <c r="A47" s="38" t="s">
        <v>26</v>
      </c>
      <c r="B47" s="49">
        <v>7214771.1799999997</v>
      </c>
      <c r="C47" s="49"/>
      <c r="D47" s="49"/>
    </row>
    <row r="48" spans="1:4" ht="13.5">
      <c r="A48" s="38" t="s">
        <v>7</v>
      </c>
      <c r="B48" s="49"/>
      <c r="C48" s="49"/>
      <c r="D48" s="49"/>
    </row>
    <row r="49" spans="1:4" ht="40.5">
      <c r="A49" s="38" t="s">
        <v>27</v>
      </c>
      <c r="B49" s="49">
        <v>7214771.1799999997</v>
      </c>
      <c r="C49" s="49"/>
      <c r="D49" s="49"/>
    </row>
    <row r="50" spans="1:4" ht="40.5">
      <c r="A50" s="38" t="s">
        <v>158</v>
      </c>
      <c r="B50" s="49">
        <v>0</v>
      </c>
      <c r="C50" s="49"/>
      <c r="D50" s="49"/>
    </row>
    <row r="51" spans="1:4" ht="40.5">
      <c r="A51" s="38" t="s">
        <v>28</v>
      </c>
      <c r="B51" s="49">
        <v>0</v>
      </c>
      <c r="C51" s="49"/>
      <c r="D51" s="49"/>
    </row>
    <row r="52" spans="1:4" ht="27">
      <c r="A52" s="38" t="s">
        <v>29</v>
      </c>
      <c r="B52" s="49" t="s">
        <v>164</v>
      </c>
      <c r="C52" s="49"/>
      <c r="D52" s="49"/>
    </row>
    <row r="53" spans="1:4" ht="27">
      <c r="A53" s="38" t="s">
        <v>30</v>
      </c>
      <c r="B53" s="49">
        <v>3226523.3</v>
      </c>
      <c r="C53" s="49"/>
      <c r="D53" s="49"/>
    </row>
    <row r="54" spans="1:4" ht="13.5">
      <c r="A54" s="38" t="s">
        <v>7</v>
      </c>
      <c r="B54" s="49"/>
      <c r="C54" s="49"/>
      <c r="D54" s="49"/>
    </row>
    <row r="55" spans="1:4" ht="27">
      <c r="A55" s="38" t="s">
        <v>159</v>
      </c>
      <c r="B55" s="49">
        <v>473402.2</v>
      </c>
      <c r="C55" s="49"/>
      <c r="D55" s="49"/>
    </row>
    <row r="56" spans="1:4" ht="27">
      <c r="A56" s="38" t="s">
        <v>31</v>
      </c>
      <c r="B56" s="49" t="s">
        <v>165</v>
      </c>
      <c r="C56" s="49"/>
      <c r="D56" s="49"/>
    </row>
    <row r="57" spans="1:4" ht="13.5">
      <c r="A57" s="38" t="s">
        <v>32</v>
      </c>
      <c r="B57" s="49">
        <v>0</v>
      </c>
      <c r="C57" s="49"/>
      <c r="D57" s="49"/>
    </row>
    <row r="58" spans="1:4" ht="13.5">
      <c r="A58" s="38" t="s">
        <v>6</v>
      </c>
      <c r="B58" s="49"/>
      <c r="C58" s="49"/>
      <c r="D58" s="49"/>
    </row>
    <row r="59" spans="1:4" ht="27">
      <c r="A59" s="38" t="s">
        <v>33</v>
      </c>
      <c r="B59" s="49">
        <v>0</v>
      </c>
      <c r="C59" s="49"/>
      <c r="D59" s="49"/>
    </row>
    <row r="60" spans="1:4" ht="27">
      <c r="A60" s="38" t="s">
        <v>160</v>
      </c>
      <c r="B60" s="49">
        <v>0</v>
      </c>
      <c r="C60" s="49"/>
      <c r="D60" s="49"/>
    </row>
    <row r="61" spans="1:4" ht="13.5">
      <c r="A61" s="38" t="s">
        <v>7</v>
      </c>
      <c r="B61" s="49"/>
      <c r="C61" s="49"/>
      <c r="D61" s="49"/>
    </row>
    <row r="62" spans="1:4" ht="13.5">
      <c r="A62" s="38" t="s">
        <v>34</v>
      </c>
      <c r="B62" s="49">
        <v>0</v>
      </c>
      <c r="C62" s="49"/>
      <c r="D62" s="49"/>
    </row>
    <row r="63" spans="1:4" ht="13.5">
      <c r="A63" s="38" t="s">
        <v>35</v>
      </c>
      <c r="B63" s="49">
        <v>0</v>
      </c>
      <c r="C63" s="49"/>
      <c r="D63" s="49"/>
    </row>
    <row r="64" spans="1:4" ht="13.5">
      <c r="A64" s="38" t="s">
        <v>36</v>
      </c>
      <c r="B64" s="49">
        <v>0</v>
      </c>
      <c r="C64" s="49"/>
      <c r="D64" s="49"/>
    </row>
    <row r="65" spans="1:4" ht="27">
      <c r="A65" s="38" t="s">
        <v>37</v>
      </c>
      <c r="B65" s="49">
        <v>0</v>
      </c>
      <c r="C65" s="49"/>
      <c r="D65" s="49"/>
    </row>
    <row r="66" spans="1:4" ht="13.5">
      <c r="A66" s="38" t="s">
        <v>38</v>
      </c>
      <c r="B66" s="49">
        <v>0</v>
      </c>
      <c r="C66" s="49"/>
      <c r="D66" s="49"/>
    </row>
    <row r="67" spans="1:4" ht="27">
      <c r="A67" s="38" t="s">
        <v>39</v>
      </c>
      <c r="B67" s="49">
        <v>0</v>
      </c>
      <c r="C67" s="49"/>
      <c r="D67" s="49"/>
    </row>
    <row r="68" spans="1:4" ht="27">
      <c r="A68" s="38" t="s">
        <v>40</v>
      </c>
      <c r="B68" s="49">
        <v>0</v>
      </c>
      <c r="C68" s="49"/>
      <c r="D68" s="49"/>
    </row>
    <row r="69" spans="1:4" ht="27">
      <c r="A69" s="38" t="s">
        <v>41</v>
      </c>
      <c r="B69" s="49">
        <v>0</v>
      </c>
      <c r="C69" s="49"/>
      <c r="D69" s="49"/>
    </row>
    <row r="70" spans="1:4" ht="27">
      <c r="A70" s="38" t="s">
        <v>42</v>
      </c>
      <c r="B70" s="49">
        <v>0</v>
      </c>
      <c r="C70" s="49"/>
      <c r="D70" s="49"/>
    </row>
    <row r="71" spans="1:4" ht="13.5">
      <c r="A71" s="38" t="s">
        <v>43</v>
      </c>
      <c r="B71" s="49">
        <v>0</v>
      </c>
      <c r="C71" s="49"/>
      <c r="D71" s="49"/>
    </row>
    <row r="72" spans="1:4" ht="40.5">
      <c r="A72" s="38" t="s">
        <v>44</v>
      </c>
      <c r="B72" s="49">
        <v>0</v>
      </c>
      <c r="C72" s="49"/>
      <c r="D72" s="49"/>
    </row>
    <row r="73" spans="1:4" ht="13.5">
      <c r="A73" s="38" t="s">
        <v>7</v>
      </c>
      <c r="B73" s="49"/>
      <c r="C73" s="49"/>
      <c r="D73" s="49"/>
    </row>
    <row r="74" spans="1:4" ht="13.5">
      <c r="A74" s="38" t="s">
        <v>45</v>
      </c>
      <c r="B74" s="49">
        <v>0</v>
      </c>
      <c r="C74" s="49"/>
      <c r="D74" s="49"/>
    </row>
    <row r="75" spans="1:4" ht="13.5">
      <c r="A75" s="38" t="s">
        <v>46</v>
      </c>
      <c r="B75" s="49">
        <v>0</v>
      </c>
      <c r="C75" s="49"/>
      <c r="D75" s="49"/>
    </row>
    <row r="76" spans="1:4" ht="13.5">
      <c r="A76" s="38" t="s">
        <v>47</v>
      </c>
      <c r="B76" s="49">
        <v>0</v>
      </c>
      <c r="C76" s="49"/>
      <c r="D76" s="49"/>
    </row>
    <row r="77" spans="1:4" ht="27">
      <c r="A77" s="38" t="s">
        <v>48</v>
      </c>
      <c r="B77" s="49">
        <v>0</v>
      </c>
      <c r="C77" s="49"/>
      <c r="D77" s="49"/>
    </row>
    <row r="78" spans="1:4" ht="13.5">
      <c r="A78" s="38" t="s">
        <v>49</v>
      </c>
      <c r="B78" s="49">
        <v>0</v>
      </c>
      <c r="C78" s="49"/>
      <c r="D78" s="49"/>
    </row>
    <row r="79" spans="1:4" ht="27">
      <c r="A79" s="38" t="s">
        <v>162</v>
      </c>
      <c r="B79" s="49">
        <v>0</v>
      </c>
      <c r="C79" s="49"/>
      <c r="D79" s="49"/>
    </row>
    <row r="80" spans="1:4" ht="27">
      <c r="A80" s="38" t="s">
        <v>50</v>
      </c>
      <c r="B80" s="49">
        <v>0</v>
      </c>
      <c r="C80" s="49"/>
      <c r="D80" s="49"/>
    </row>
    <row r="81" spans="1:4" ht="27">
      <c r="A81" s="38" t="s">
        <v>51</v>
      </c>
      <c r="B81" s="49">
        <v>0</v>
      </c>
      <c r="C81" s="49"/>
      <c r="D81" s="49"/>
    </row>
    <row r="82" spans="1:4" ht="27">
      <c r="A82" s="38" t="s">
        <v>52</v>
      </c>
      <c r="B82" s="49">
        <v>0</v>
      </c>
      <c r="C82" s="49"/>
      <c r="D82" s="49"/>
    </row>
    <row r="83" spans="1:4" ht="13.5">
      <c r="A83" s="38" t="s">
        <v>53</v>
      </c>
      <c r="B83" s="49">
        <v>0</v>
      </c>
      <c r="C83" s="49"/>
      <c r="D83" s="49"/>
    </row>
    <row r="84" spans="1:4" ht="13.5">
      <c r="A84" s="38" t="s">
        <v>54</v>
      </c>
      <c r="B84" s="49">
        <v>0</v>
      </c>
      <c r="C84" s="49"/>
      <c r="D84" s="49"/>
    </row>
    <row r="85" spans="1:4" ht="13.5">
      <c r="A85" s="38" t="s">
        <v>6</v>
      </c>
      <c r="B85" s="49"/>
      <c r="C85" s="49"/>
      <c r="D85" s="49"/>
    </row>
    <row r="86" spans="1:4" ht="13.5">
      <c r="A86" s="38" t="s">
        <v>55</v>
      </c>
      <c r="B86" s="49">
        <v>0</v>
      </c>
      <c r="C86" s="49"/>
      <c r="D86" s="49"/>
    </row>
    <row r="87" spans="1:4" ht="40.5">
      <c r="A87" s="38" t="s">
        <v>56</v>
      </c>
      <c r="B87" s="49">
        <v>0</v>
      </c>
      <c r="C87" s="49"/>
      <c r="D87" s="49"/>
    </row>
    <row r="88" spans="1:4" ht="13.5">
      <c r="A88" s="38" t="s">
        <v>7</v>
      </c>
      <c r="B88" s="49"/>
      <c r="C88" s="49"/>
      <c r="D88" s="49"/>
    </row>
    <row r="89" spans="1:4" ht="13.5">
      <c r="A89" s="38" t="s">
        <v>57</v>
      </c>
      <c r="B89" s="49">
        <v>0</v>
      </c>
      <c r="C89" s="49"/>
      <c r="D89" s="49"/>
    </row>
    <row r="90" spans="1:4" ht="13.5">
      <c r="A90" s="38" t="s">
        <v>58</v>
      </c>
      <c r="B90" s="49">
        <v>0</v>
      </c>
      <c r="C90" s="49"/>
      <c r="D90" s="49"/>
    </row>
    <row r="91" spans="1:4" ht="13.5">
      <c r="A91" s="38" t="s">
        <v>59</v>
      </c>
      <c r="B91" s="49">
        <v>0</v>
      </c>
      <c r="C91" s="49"/>
      <c r="D91" s="49"/>
    </row>
    <row r="92" spans="1:4" ht="13.5">
      <c r="A92" s="38" t="s">
        <v>60</v>
      </c>
      <c r="B92" s="49">
        <v>0</v>
      </c>
      <c r="C92" s="49"/>
      <c r="D92" s="49"/>
    </row>
    <row r="93" spans="1:4" ht="13.5">
      <c r="A93" s="38" t="s">
        <v>61</v>
      </c>
      <c r="B93" s="49">
        <v>0</v>
      </c>
      <c r="C93" s="49"/>
      <c r="D93" s="49"/>
    </row>
    <row r="94" spans="1:4" ht="13.5">
      <c r="A94" s="38" t="s">
        <v>161</v>
      </c>
      <c r="B94" s="49">
        <v>0</v>
      </c>
      <c r="C94" s="49"/>
      <c r="D94" s="49"/>
    </row>
    <row r="95" spans="1:4" ht="13.5">
      <c r="A95" s="38" t="s">
        <v>62</v>
      </c>
      <c r="B95" s="49">
        <v>0</v>
      </c>
      <c r="C95" s="49"/>
      <c r="D95" s="49"/>
    </row>
    <row r="96" spans="1:4" ht="13.5">
      <c r="A96" s="38" t="s">
        <v>63</v>
      </c>
      <c r="B96" s="49">
        <v>0</v>
      </c>
      <c r="C96" s="49"/>
      <c r="D96" s="49"/>
    </row>
    <row r="97" spans="1:4" ht="13.5">
      <c r="A97" s="38" t="s">
        <v>64</v>
      </c>
      <c r="B97" s="49">
        <v>0</v>
      </c>
      <c r="C97" s="49"/>
      <c r="D97" s="49"/>
    </row>
    <row r="98" spans="1:4" ht="13.5">
      <c r="A98" s="38" t="s">
        <v>65</v>
      </c>
      <c r="B98" s="49">
        <v>0</v>
      </c>
      <c r="C98" s="49"/>
      <c r="D98" s="49"/>
    </row>
    <row r="99" spans="1:4" ht="13.5">
      <c r="A99" s="38" t="s">
        <v>66</v>
      </c>
      <c r="B99" s="49">
        <v>0</v>
      </c>
      <c r="C99" s="49"/>
      <c r="D99" s="49"/>
    </row>
    <row r="100" spans="1:4" ht="13.5">
      <c r="A100" s="38" t="s">
        <v>67</v>
      </c>
      <c r="B100" s="49">
        <v>0</v>
      </c>
      <c r="C100" s="49"/>
      <c r="D100" s="49"/>
    </row>
    <row r="101" spans="1:4" ht="40.5">
      <c r="A101" s="38" t="s">
        <v>68</v>
      </c>
      <c r="B101" s="49">
        <v>0</v>
      </c>
      <c r="C101" s="49"/>
      <c r="D101" s="49"/>
    </row>
    <row r="102" spans="1:4" ht="13.5">
      <c r="A102" s="38" t="s">
        <v>7</v>
      </c>
      <c r="B102" s="49"/>
      <c r="C102" s="49"/>
      <c r="D102" s="49"/>
    </row>
    <row r="103" spans="1:4" ht="13.5">
      <c r="A103" s="38" t="s">
        <v>69</v>
      </c>
      <c r="B103" s="49">
        <v>0</v>
      </c>
      <c r="C103" s="49"/>
      <c r="D103" s="49"/>
    </row>
    <row r="104" spans="1:4" ht="13.5">
      <c r="A104" s="38" t="s">
        <v>70</v>
      </c>
      <c r="B104" s="49">
        <v>0</v>
      </c>
      <c r="C104" s="49"/>
      <c r="D104" s="49"/>
    </row>
    <row r="105" spans="1:4" ht="13.5">
      <c r="A105" s="38" t="s">
        <v>71</v>
      </c>
      <c r="B105" s="49">
        <v>0</v>
      </c>
      <c r="C105" s="49"/>
      <c r="D105" s="49"/>
    </row>
    <row r="106" spans="1:4" ht="13.5">
      <c r="A106" s="38" t="s">
        <v>72</v>
      </c>
      <c r="B106" s="49">
        <v>0</v>
      </c>
      <c r="C106" s="49"/>
      <c r="D106" s="49"/>
    </row>
    <row r="107" spans="1:4" ht="13.5">
      <c r="A107" s="38" t="s">
        <v>73</v>
      </c>
      <c r="B107" s="49">
        <v>0</v>
      </c>
      <c r="C107" s="49"/>
      <c r="D107" s="49"/>
    </row>
    <row r="108" spans="1:4" ht="13.5">
      <c r="A108" s="38" t="s">
        <v>163</v>
      </c>
      <c r="B108" s="49">
        <v>0</v>
      </c>
      <c r="C108" s="49"/>
      <c r="D108" s="49"/>
    </row>
    <row r="109" spans="1:4" ht="13.5">
      <c r="A109" s="38" t="s">
        <v>74</v>
      </c>
      <c r="B109" s="49">
        <v>0</v>
      </c>
      <c r="C109" s="49"/>
      <c r="D109" s="49"/>
    </row>
    <row r="110" spans="1:4" ht="13.5">
      <c r="A110" s="38" t="s">
        <v>75</v>
      </c>
      <c r="B110" s="49">
        <v>0</v>
      </c>
      <c r="C110" s="49"/>
      <c r="D110" s="49"/>
    </row>
    <row r="111" spans="1:4" ht="13.5">
      <c r="A111" s="38" t="s">
        <v>76</v>
      </c>
      <c r="B111" s="49">
        <v>0</v>
      </c>
      <c r="C111" s="49"/>
      <c r="D111" s="49"/>
    </row>
    <row r="112" spans="1:4" ht="13.5">
      <c r="A112" s="38" t="s">
        <v>77</v>
      </c>
      <c r="B112" s="49">
        <v>0</v>
      </c>
      <c r="C112" s="49"/>
      <c r="D112" s="49"/>
    </row>
    <row r="113" spans="1:4" ht="13.5">
      <c r="A113" s="38" t="s">
        <v>78</v>
      </c>
      <c r="B113" s="49">
        <v>0</v>
      </c>
      <c r="C113" s="49"/>
      <c r="D113" s="49"/>
    </row>
    <row r="114" spans="1:4" ht="13.5">
      <c r="A114" s="38" t="s">
        <v>79</v>
      </c>
      <c r="B114" s="49">
        <v>0</v>
      </c>
      <c r="C114" s="49"/>
      <c r="D114" s="49"/>
    </row>
  </sheetData>
  <mergeCells count="83">
    <mergeCell ref="B50:D50"/>
    <mergeCell ref="B51:D51"/>
    <mergeCell ref="B52:D52"/>
    <mergeCell ref="B53:D53"/>
    <mergeCell ref="B54:D54"/>
    <mergeCell ref="B55:D55"/>
    <mergeCell ref="B44:D44"/>
    <mergeCell ref="B45:D45"/>
    <mergeCell ref="B46:D46"/>
    <mergeCell ref="B47:D47"/>
    <mergeCell ref="B48:D48"/>
    <mergeCell ref="B49:D49"/>
    <mergeCell ref="B60:D60"/>
    <mergeCell ref="B61:D61"/>
    <mergeCell ref="B62:D62"/>
    <mergeCell ref="B63:D63"/>
    <mergeCell ref="B56:D56"/>
    <mergeCell ref="B57:D57"/>
    <mergeCell ref="B58:D58"/>
    <mergeCell ref="B59:D59"/>
    <mergeCell ref="B68:D68"/>
    <mergeCell ref="B69:D69"/>
    <mergeCell ref="B70:D70"/>
    <mergeCell ref="B71:D71"/>
    <mergeCell ref="B64:D64"/>
    <mergeCell ref="B65:D65"/>
    <mergeCell ref="B66:D66"/>
    <mergeCell ref="B67:D67"/>
    <mergeCell ref="B76:D76"/>
    <mergeCell ref="B77:D77"/>
    <mergeCell ref="B78:D78"/>
    <mergeCell ref="B79:D79"/>
    <mergeCell ref="B72:D72"/>
    <mergeCell ref="B73:D73"/>
    <mergeCell ref="B74:D74"/>
    <mergeCell ref="B75:D75"/>
    <mergeCell ref="B84:D84"/>
    <mergeCell ref="B85:D85"/>
    <mergeCell ref="B86:D86"/>
    <mergeCell ref="B87:D87"/>
    <mergeCell ref="B80:D80"/>
    <mergeCell ref="B81:D81"/>
    <mergeCell ref="B82:D82"/>
    <mergeCell ref="B83:D83"/>
    <mergeCell ref="B88:D88"/>
    <mergeCell ref="B89:D89"/>
    <mergeCell ref="B96:D96"/>
    <mergeCell ref="B97:D97"/>
    <mergeCell ref="B90:D90"/>
    <mergeCell ref="B91:D91"/>
    <mergeCell ref="B92:D92"/>
    <mergeCell ref="B93:D93"/>
    <mergeCell ref="B113:D113"/>
    <mergeCell ref="B114:D114"/>
    <mergeCell ref="B102:D102"/>
    <mergeCell ref="B103:D103"/>
    <mergeCell ref="B104:D104"/>
    <mergeCell ref="B105:D105"/>
    <mergeCell ref="B108:D108"/>
    <mergeCell ref="B109:D109"/>
    <mergeCell ref="B110:D110"/>
    <mergeCell ref="B111:D111"/>
    <mergeCell ref="B112:D112"/>
    <mergeCell ref="B98:D98"/>
    <mergeCell ref="B99:D99"/>
    <mergeCell ref="B100:D100"/>
    <mergeCell ref="B101:D101"/>
    <mergeCell ref="B94:D94"/>
    <mergeCell ref="B95:D95"/>
    <mergeCell ref="B106:D106"/>
    <mergeCell ref="B107:D107"/>
    <mergeCell ref="A13:D13"/>
    <mergeCell ref="A28:D28"/>
    <mergeCell ref="A33:D33"/>
    <mergeCell ref="A37:D37"/>
    <mergeCell ref="A40:D40"/>
    <mergeCell ref="A42:D42"/>
    <mergeCell ref="B1:D1"/>
    <mergeCell ref="B3:C3"/>
    <mergeCell ref="B4:C4"/>
    <mergeCell ref="B5:C5"/>
    <mergeCell ref="B2:D2"/>
    <mergeCell ref="A12:D12"/>
  </mergeCells>
  <phoneticPr fontId="2" type="noConversion"/>
  <pageMargins left="0.78740157480314965" right="0.19685039370078741" top="0.78740157480314965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1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40" sqref="E40"/>
    </sheetView>
  </sheetViews>
  <sheetFormatPr defaultRowHeight="12.75"/>
  <cols>
    <col min="1" max="1" width="19.7109375" style="16" customWidth="1"/>
    <col min="2" max="2" width="11.5703125" customWidth="1"/>
    <col min="3" max="4" width="10" customWidth="1"/>
    <col min="5" max="5" width="11.5703125" customWidth="1"/>
    <col min="6" max="6" width="12" customWidth="1"/>
    <col min="7" max="7" width="10.5703125" customWidth="1"/>
  </cols>
  <sheetData>
    <row r="1" spans="1:8" ht="15.75">
      <c r="A1" s="53" t="s">
        <v>134</v>
      </c>
      <c r="B1" s="53"/>
      <c r="C1" s="53"/>
      <c r="D1" s="53"/>
      <c r="E1" s="53"/>
      <c r="F1" s="53"/>
      <c r="G1" s="53"/>
      <c r="H1" s="53"/>
    </row>
    <row r="3" spans="1:8" ht="18.75" customHeight="1">
      <c r="A3" s="55" t="s">
        <v>80</v>
      </c>
      <c r="B3" s="55" t="s">
        <v>151</v>
      </c>
      <c r="C3" s="55" t="s">
        <v>81</v>
      </c>
      <c r="D3" s="57" t="s">
        <v>82</v>
      </c>
      <c r="E3" s="58"/>
      <c r="F3" s="58"/>
      <c r="G3" s="58"/>
      <c r="H3" s="59"/>
    </row>
    <row r="4" spans="1:8" ht="96.75" customHeight="1">
      <c r="A4" s="56"/>
      <c r="B4" s="56"/>
      <c r="C4" s="56"/>
      <c r="D4" s="39" t="s">
        <v>152</v>
      </c>
      <c r="E4" s="39" t="s">
        <v>153</v>
      </c>
      <c r="F4" s="40" t="s">
        <v>83</v>
      </c>
      <c r="G4" s="39" t="s">
        <v>84</v>
      </c>
      <c r="H4" s="41" t="s">
        <v>85</v>
      </c>
    </row>
    <row r="5" spans="1:8" ht="50.25" customHeight="1">
      <c r="A5" s="21" t="s">
        <v>86</v>
      </c>
      <c r="B5" s="22" t="s">
        <v>87</v>
      </c>
      <c r="C5" s="23"/>
      <c r="D5" s="23"/>
      <c r="E5" s="23"/>
      <c r="F5" s="23"/>
      <c r="G5" s="23"/>
      <c r="H5" s="23"/>
    </row>
    <row r="6" spans="1:8" s="29" customFormat="1" ht="24" customHeight="1">
      <c r="A6" s="27" t="s">
        <v>137</v>
      </c>
      <c r="B6" s="20" t="s">
        <v>87</v>
      </c>
      <c r="C6" s="33">
        <f>SUM(D6:H6)</f>
        <v>17166305.57</v>
      </c>
      <c r="D6" s="28">
        <f>D11+D22</f>
        <v>150500</v>
      </c>
      <c r="E6" s="28">
        <f>E11+E22</f>
        <v>16258473.85</v>
      </c>
      <c r="F6" s="28">
        <f>F11+F22</f>
        <v>757331.72</v>
      </c>
      <c r="G6" s="28"/>
      <c r="H6" s="28"/>
    </row>
    <row r="7" spans="1:8">
      <c r="A7" s="21" t="s">
        <v>88</v>
      </c>
      <c r="B7" s="22" t="s">
        <v>87</v>
      </c>
      <c r="C7" s="33"/>
      <c r="D7" s="23"/>
      <c r="E7" s="23"/>
      <c r="F7" s="23"/>
      <c r="G7" s="23"/>
      <c r="H7" s="23"/>
    </row>
    <row r="8" spans="1:8" ht="25.5">
      <c r="A8" s="21" t="s">
        <v>89</v>
      </c>
      <c r="B8" s="22">
        <v>120</v>
      </c>
      <c r="C8" s="33"/>
      <c r="D8" s="23"/>
      <c r="E8" s="23"/>
      <c r="F8" s="23"/>
      <c r="G8" s="23"/>
      <c r="H8" s="23"/>
    </row>
    <row r="9" spans="1:8">
      <c r="A9" s="24" t="s">
        <v>90</v>
      </c>
      <c r="B9" s="22"/>
      <c r="C9" s="33"/>
      <c r="D9" s="23"/>
      <c r="E9" s="23"/>
      <c r="F9" s="23"/>
      <c r="G9" s="23"/>
      <c r="H9" s="23"/>
    </row>
    <row r="10" spans="1:8" ht="15.75" customHeight="1">
      <c r="A10" s="25" t="s">
        <v>91</v>
      </c>
      <c r="B10" s="22">
        <v>120</v>
      </c>
      <c r="C10" s="33"/>
      <c r="D10" s="23"/>
      <c r="E10" s="23"/>
      <c r="F10" s="23"/>
      <c r="G10" s="23"/>
      <c r="H10" s="23"/>
    </row>
    <row r="11" spans="1:8" ht="38.25" customHeight="1">
      <c r="A11" s="25" t="s">
        <v>92</v>
      </c>
      <c r="B11" s="22">
        <v>130</v>
      </c>
      <c r="C11" s="33">
        <f>SUM(D11:H11)</f>
        <v>77800</v>
      </c>
      <c r="D11" s="23">
        <v>77800</v>
      </c>
      <c r="E11" s="23"/>
      <c r="F11" s="23"/>
      <c r="G11" s="23"/>
      <c r="H11" s="23"/>
    </row>
    <row r="12" spans="1:8" ht="63.75">
      <c r="A12" s="25" t="s">
        <v>138</v>
      </c>
      <c r="B12" s="22">
        <v>140</v>
      </c>
      <c r="C12" s="33"/>
      <c r="D12" s="23"/>
      <c r="E12" s="23"/>
      <c r="F12" s="23"/>
      <c r="G12" s="23"/>
      <c r="H12" s="23"/>
    </row>
    <row r="13" spans="1:8" ht="25.5" customHeight="1">
      <c r="A13" s="25" t="s">
        <v>93</v>
      </c>
      <c r="B13" s="22" t="s">
        <v>87</v>
      </c>
      <c r="C13" s="33"/>
      <c r="D13" s="23"/>
      <c r="E13" s="23"/>
      <c r="F13" s="23"/>
      <c r="G13" s="23"/>
      <c r="H13" s="23"/>
    </row>
    <row r="14" spans="1:8">
      <c r="A14" s="25" t="s">
        <v>88</v>
      </c>
      <c r="B14" s="22"/>
      <c r="C14" s="33"/>
      <c r="D14" s="23"/>
      <c r="E14" s="23"/>
      <c r="F14" s="23"/>
      <c r="G14" s="23"/>
      <c r="H14" s="23"/>
    </row>
    <row r="15" spans="1:8" ht="25.5">
      <c r="A15" s="25" t="s">
        <v>94</v>
      </c>
      <c r="B15" s="22">
        <v>410</v>
      </c>
      <c r="C15" s="33"/>
      <c r="D15" s="23"/>
      <c r="E15" s="23"/>
      <c r="F15" s="23"/>
      <c r="G15" s="23"/>
      <c r="H15" s="23"/>
    </row>
    <row r="16" spans="1:8" ht="38.25">
      <c r="A16" s="25" t="s">
        <v>95</v>
      </c>
      <c r="B16" s="22">
        <v>420</v>
      </c>
      <c r="C16" s="33"/>
      <c r="D16" s="23"/>
      <c r="E16" s="23"/>
      <c r="F16" s="23"/>
      <c r="G16" s="23"/>
      <c r="H16" s="23"/>
    </row>
    <row r="17" spans="1:8" ht="38.25">
      <c r="A17" s="25" t="s">
        <v>139</v>
      </c>
      <c r="B17" s="22">
        <v>430</v>
      </c>
      <c r="C17" s="33"/>
      <c r="D17" s="23"/>
      <c r="E17" s="23"/>
      <c r="F17" s="23"/>
      <c r="G17" s="23"/>
      <c r="H17" s="23"/>
    </row>
    <row r="18" spans="1:8" ht="38.25">
      <c r="A18" s="25" t="s">
        <v>96</v>
      </c>
      <c r="B18" s="22">
        <v>440</v>
      </c>
      <c r="C18" s="33"/>
      <c r="D18" s="23"/>
      <c r="E18" s="23"/>
      <c r="F18" s="23"/>
      <c r="G18" s="23"/>
      <c r="H18" s="23"/>
    </row>
    <row r="19" spans="1:8" ht="38.25">
      <c r="A19" s="25" t="s">
        <v>97</v>
      </c>
      <c r="B19" s="22">
        <v>620</v>
      </c>
      <c r="C19" s="33"/>
      <c r="D19" s="23"/>
      <c r="E19" s="23"/>
      <c r="F19" s="23"/>
      <c r="G19" s="23"/>
      <c r="H19" s="23"/>
    </row>
    <row r="20" spans="1:8">
      <c r="A20" s="25" t="s">
        <v>98</v>
      </c>
      <c r="B20" s="22">
        <v>630</v>
      </c>
      <c r="C20" s="33"/>
      <c r="D20" s="23"/>
      <c r="E20" s="23"/>
      <c r="F20" s="23"/>
      <c r="G20" s="23"/>
      <c r="H20" s="23"/>
    </row>
    <row r="21" spans="1:8" ht="38.25">
      <c r="A21" s="25" t="s">
        <v>99</v>
      </c>
      <c r="B21" s="22">
        <v>650</v>
      </c>
      <c r="C21" s="33"/>
      <c r="D21" s="23"/>
      <c r="E21" s="23"/>
      <c r="F21" s="23"/>
      <c r="G21" s="23"/>
      <c r="H21" s="23"/>
    </row>
    <row r="22" spans="1:8" s="29" customFormat="1">
      <c r="A22" s="30" t="s">
        <v>100</v>
      </c>
      <c r="B22" s="20">
        <v>180</v>
      </c>
      <c r="C22" s="33">
        <f>SUM(D22:H22)</f>
        <v>17088505.57</v>
      </c>
      <c r="D22" s="28">
        <f>SUM(D24:D27)</f>
        <v>72700</v>
      </c>
      <c r="E22" s="28">
        <f>SUM(E24:E27)</f>
        <v>16258473.85</v>
      </c>
      <c r="F22" s="28">
        <f>SUM(F24:F27)</f>
        <v>757331.72</v>
      </c>
      <c r="G22" s="28"/>
      <c r="H22" s="28"/>
    </row>
    <row r="23" spans="1:8">
      <c r="A23" s="26" t="s">
        <v>90</v>
      </c>
      <c r="B23" s="22"/>
      <c r="C23" s="33"/>
      <c r="D23" s="23"/>
      <c r="E23" s="23"/>
      <c r="F23" s="23"/>
      <c r="G23" s="23"/>
      <c r="H23" s="23"/>
    </row>
    <row r="24" spans="1:8" ht="48" customHeight="1">
      <c r="A24" s="25" t="s">
        <v>101</v>
      </c>
      <c r="B24" s="22">
        <v>180</v>
      </c>
      <c r="C24" s="33">
        <f>SUM(D24:H24)</f>
        <v>16258473.85</v>
      </c>
      <c r="D24" s="23"/>
      <c r="E24" s="23">
        <f>E28</f>
        <v>16258473.85</v>
      </c>
      <c r="F24" s="23"/>
      <c r="G24" s="23"/>
      <c r="H24" s="23"/>
    </row>
    <row r="25" spans="1:8" ht="25.5">
      <c r="A25" s="25" t="s">
        <v>102</v>
      </c>
      <c r="B25" s="22">
        <v>180</v>
      </c>
      <c r="C25" s="33">
        <f>SUM(D25:H25)</f>
        <v>757331.72</v>
      </c>
      <c r="D25" s="23"/>
      <c r="E25" s="23"/>
      <c r="F25" s="23">
        <f>F28</f>
        <v>757331.72</v>
      </c>
      <c r="G25" s="23"/>
      <c r="H25" s="23"/>
    </row>
    <row r="26" spans="1:8" ht="25.5">
      <c r="A26" s="25" t="s">
        <v>84</v>
      </c>
      <c r="B26" s="22">
        <v>180</v>
      </c>
      <c r="C26" s="33"/>
      <c r="D26" s="23"/>
      <c r="E26" s="23"/>
      <c r="F26" s="23"/>
      <c r="G26" s="23"/>
      <c r="H26" s="23"/>
    </row>
    <row r="27" spans="1:8">
      <c r="A27" s="25" t="s">
        <v>103</v>
      </c>
      <c r="B27" s="22">
        <v>180</v>
      </c>
      <c r="C27" s="33">
        <f>SUM(D27:H27)</f>
        <v>72700</v>
      </c>
      <c r="D27" s="23">
        <f>69200+3500</f>
        <v>72700</v>
      </c>
      <c r="E27" s="23"/>
      <c r="F27" s="23"/>
      <c r="G27" s="23"/>
      <c r="H27" s="23"/>
    </row>
    <row r="28" spans="1:8" s="29" customFormat="1" ht="22.5" customHeight="1">
      <c r="A28" s="30" t="s">
        <v>140</v>
      </c>
      <c r="B28" s="20">
        <v>900</v>
      </c>
      <c r="C28" s="33">
        <f>SUM(D28:H28)</f>
        <v>17166305.57</v>
      </c>
      <c r="D28" s="28">
        <f>D30+D38+D46+D49+D53+D54</f>
        <v>150500</v>
      </c>
      <c r="E28" s="28">
        <f>E30+E38+E46+E49+E53+E54</f>
        <v>16258473.85</v>
      </c>
      <c r="F28" s="28">
        <f>F30+F38+F46+F49+F53+F54</f>
        <v>757331.72</v>
      </c>
      <c r="G28" s="28"/>
      <c r="H28" s="28"/>
    </row>
    <row r="29" spans="1:8">
      <c r="A29" s="25" t="s">
        <v>88</v>
      </c>
      <c r="B29" s="22"/>
      <c r="C29" s="33"/>
      <c r="D29" s="23"/>
      <c r="E29" s="23"/>
      <c r="F29" s="23"/>
      <c r="G29" s="23"/>
      <c r="H29" s="23"/>
    </row>
    <row r="30" spans="1:8" ht="63.75">
      <c r="A30" s="25" t="s">
        <v>141</v>
      </c>
      <c r="B30" s="22">
        <v>210</v>
      </c>
      <c r="C30" s="33">
        <f>SUM(D30:H30)</f>
        <v>12082776.699999999</v>
      </c>
      <c r="D30" s="23"/>
      <c r="E30" s="23">
        <f>E32+E36+E37</f>
        <v>11707337.699999999</v>
      </c>
      <c r="F30" s="23">
        <f>F32+F36+F37</f>
        <v>375439</v>
      </c>
      <c r="G30" s="23"/>
      <c r="H30" s="23"/>
    </row>
    <row r="31" spans="1:8">
      <c r="A31" s="26" t="s">
        <v>90</v>
      </c>
      <c r="B31" s="22"/>
      <c r="C31" s="33"/>
      <c r="D31" s="23"/>
      <c r="E31" s="23"/>
      <c r="F31" s="23"/>
      <c r="G31" s="23"/>
      <c r="H31" s="23"/>
    </row>
    <row r="32" spans="1:8">
      <c r="A32" s="25" t="s">
        <v>104</v>
      </c>
      <c r="B32" s="22">
        <v>211</v>
      </c>
      <c r="C32" s="33">
        <f>SUM(D32:H32)</f>
        <v>9235342.1999999993</v>
      </c>
      <c r="D32" s="23"/>
      <c r="E32" s="23">
        <f>9000+412400+8518612.7</f>
        <v>8940012.6999999993</v>
      </c>
      <c r="F32" s="23">
        <f>60000+30000+205329.5</f>
        <v>295329.5</v>
      </c>
      <c r="G32" s="23"/>
      <c r="H32" s="23"/>
    </row>
    <row r="33" spans="1:8" ht="38.25">
      <c r="A33" s="25" t="s">
        <v>105</v>
      </c>
      <c r="B33" s="22" t="s">
        <v>106</v>
      </c>
      <c r="C33" s="33"/>
      <c r="D33" s="23"/>
      <c r="E33" s="23"/>
      <c r="F33" s="23"/>
      <c r="G33" s="23"/>
      <c r="H33" s="23"/>
    </row>
    <row r="34" spans="1:8" ht="69" customHeight="1">
      <c r="A34" s="25" t="s">
        <v>107</v>
      </c>
      <c r="B34" s="22" t="s">
        <v>108</v>
      </c>
      <c r="C34" s="33"/>
      <c r="D34" s="23"/>
      <c r="E34" s="23"/>
      <c r="F34" s="23"/>
      <c r="G34" s="23"/>
      <c r="H34" s="23"/>
    </row>
    <row r="35" spans="1:8" ht="38.25">
      <c r="A35" s="25" t="s">
        <v>109</v>
      </c>
      <c r="B35" s="22" t="s">
        <v>110</v>
      </c>
      <c r="C35" s="33"/>
      <c r="D35" s="23"/>
      <c r="E35" s="23"/>
      <c r="F35" s="23"/>
      <c r="G35" s="23"/>
      <c r="H35" s="23"/>
    </row>
    <row r="36" spans="1:8">
      <c r="A36" s="25" t="s">
        <v>111</v>
      </c>
      <c r="B36" s="22">
        <v>212</v>
      </c>
      <c r="C36" s="33">
        <f>SUM(D36:H36)</f>
        <v>61104</v>
      </c>
      <c r="D36" s="23"/>
      <c r="E36" s="23">
        <v>61104</v>
      </c>
      <c r="F36" s="23"/>
      <c r="G36" s="23"/>
      <c r="H36" s="23"/>
    </row>
    <row r="37" spans="1:8" ht="38.25">
      <c r="A37" s="25" t="s">
        <v>112</v>
      </c>
      <c r="B37" s="22">
        <v>213</v>
      </c>
      <c r="C37" s="33">
        <f>SUM(D37:H37)</f>
        <v>2786330.5</v>
      </c>
      <c r="D37" s="23"/>
      <c r="E37" s="23">
        <f>9100+124500+2572621</f>
        <v>2706221</v>
      </c>
      <c r="F37" s="23">
        <f>18100+62009.5</f>
        <v>80109.5</v>
      </c>
      <c r="G37" s="23"/>
      <c r="H37" s="23"/>
    </row>
    <row r="38" spans="1:8" ht="25.5">
      <c r="A38" s="25" t="s">
        <v>142</v>
      </c>
      <c r="B38" s="22">
        <v>220</v>
      </c>
      <c r="C38" s="33">
        <f>SUM(D38:H38)</f>
        <v>3220411</v>
      </c>
      <c r="D38" s="23">
        <f>D40+D41+D42+D43+D44+D45</f>
        <v>2250</v>
      </c>
      <c r="E38" s="23">
        <f>E40+E41+E42+E44+E45</f>
        <v>3010161</v>
      </c>
      <c r="F38" s="23">
        <f>F40+F41+F42+F44+F45</f>
        <v>208000</v>
      </c>
      <c r="G38" s="23"/>
      <c r="H38" s="23"/>
    </row>
    <row r="39" spans="1:8">
      <c r="A39" s="26" t="s">
        <v>90</v>
      </c>
      <c r="B39" s="22"/>
      <c r="C39" s="33"/>
      <c r="D39" s="23"/>
      <c r="E39" s="23"/>
      <c r="F39" s="23"/>
      <c r="G39" s="23"/>
      <c r="H39" s="23"/>
    </row>
    <row r="40" spans="1:8">
      <c r="A40" s="25" t="s">
        <v>113</v>
      </c>
      <c r="B40" s="22">
        <v>221</v>
      </c>
      <c r="C40" s="33">
        <f>SUM(D40:H40)</f>
        <v>74400</v>
      </c>
      <c r="D40" s="23"/>
      <c r="E40" s="23">
        <f>52800+21600</f>
        <v>74400</v>
      </c>
      <c r="F40" s="23"/>
      <c r="G40" s="23"/>
      <c r="H40" s="23"/>
    </row>
    <row r="41" spans="1:8" ht="25.5">
      <c r="A41" s="25" t="s">
        <v>114</v>
      </c>
      <c r="B41" s="22">
        <v>222</v>
      </c>
      <c r="C41" s="33">
        <f>SUM(D41:H41)</f>
        <v>10500</v>
      </c>
      <c r="D41" s="23"/>
      <c r="E41" s="23">
        <v>10500</v>
      </c>
      <c r="F41" s="23"/>
      <c r="G41" s="23"/>
      <c r="H41" s="23"/>
    </row>
    <row r="42" spans="1:8" ht="26.25" customHeight="1">
      <c r="A42" s="25" t="s">
        <v>115</v>
      </c>
      <c r="B42" s="22">
        <v>223</v>
      </c>
      <c r="C42" s="33">
        <f>SUM(D42:H42)</f>
        <v>2542461</v>
      </c>
      <c r="D42" s="23"/>
      <c r="E42" s="23">
        <v>2542461</v>
      </c>
      <c r="F42" s="23"/>
      <c r="G42" s="23"/>
      <c r="H42" s="23"/>
    </row>
    <row r="43" spans="1:8" ht="38.25">
      <c r="A43" s="25" t="s">
        <v>116</v>
      </c>
      <c r="B43" s="22">
        <v>224</v>
      </c>
      <c r="C43" s="33"/>
      <c r="D43" s="23"/>
      <c r="E43" s="23"/>
      <c r="F43" s="23"/>
      <c r="G43" s="23"/>
      <c r="H43" s="23"/>
    </row>
    <row r="44" spans="1:8" ht="38.25">
      <c r="A44" s="25" t="s">
        <v>143</v>
      </c>
      <c r="B44" s="22">
        <v>225</v>
      </c>
      <c r="C44" s="33">
        <f>SUM(D44:H44)</f>
        <v>393700</v>
      </c>
      <c r="D44" s="23"/>
      <c r="E44" s="23">
        <f>193700</f>
        <v>193700</v>
      </c>
      <c r="F44" s="23">
        <v>200000</v>
      </c>
      <c r="G44" s="23"/>
      <c r="H44" s="23"/>
    </row>
    <row r="45" spans="1:8" ht="25.5">
      <c r="A45" s="25" t="s">
        <v>144</v>
      </c>
      <c r="B45" s="22">
        <v>226</v>
      </c>
      <c r="C45" s="33">
        <f>SUM(D45:H45)</f>
        <v>199350</v>
      </c>
      <c r="D45" s="23">
        <v>2250</v>
      </c>
      <c r="E45" s="23">
        <f>189100</f>
        <v>189100</v>
      </c>
      <c r="F45" s="32">
        <v>8000</v>
      </c>
      <c r="G45" s="23"/>
      <c r="H45" s="23"/>
    </row>
    <row r="46" spans="1:8" ht="51">
      <c r="A46" s="25" t="s">
        <v>145</v>
      </c>
      <c r="B46" s="22">
        <v>240</v>
      </c>
      <c r="C46" s="33"/>
      <c r="D46" s="23"/>
      <c r="E46" s="23"/>
      <c r="F46" s="23"/>
      <c r="G46" s="23"/>
      <c r="H46" s="23"/>
    </row>
    <row r="47" spans="1:8">
      <c r="A47" s="26" t="s">
        <v>90</v>
      </c>
      <c r="B47" s="22"/>
      <c r="C47" s="33"/>
      <c r="D47" s="23"/>
      <c r="E47" s="23"/>
      <c r="F47" s="23"/>
      <c r="G47" s="23"/>
      <c r="H47" s="23"/>
    </row>
    <row r="48" spans="1:8" ht="63.75">
      <c r="A48" s="25" t="s">
        <v>117</v>
      </c>
      <c r="B48" s="22">
        <v>241</v>
      </c>
      <c r="C48" s="33"/>
      <c r="D48" s="23"/>
      <c r="E48" s="23"/>
      <c r="F48" s="23"/>
      <c r="G48" s="23"/>
      <c r="H48" s="23"/>
    </row>
    <row r="49" spans="1:8" ht="28.5" customHeight="1">
      <c r="A49" s="25" t="s">
        <v>146</v>
      </c>
      <c r="B49" s="22">
        <v>260</v>
      </c>
      <c r="C49" s="33"/>
      <c r="D49" s="23"/>
      <c r="E49" s="23"/>
      <c r="F49" s="23"/>
      <c r="G49" s="23"/>
      <c r="H49" s="23"/>
    </row>
    <row r="50" spans="1:8">
      <c r="A50" s="26" t="s">
        <v>90</v>
      </c>
      <c r="B50" s="22"/>
      <c r="C50" s="33"/>
      <c r="D50" s="23"/>
      <c r="E50" s="23"/>
      <c r="F50" s="23"/>
      <c r="G50" s="23"/>
      <c r="H50" s="23"/>
    </row>
    <row r="51" spans="1:8" ht="38.25">
      <c r="A51" s="25" t="s">
        <v>118</v>
      </c>
      <c r="B51" s="22">
        <v>262</v>
      </c>
      <c r="C51" s="33"/>
      <c r="D51" s="23"/>
      <c r="E51" s="23"/>
      <c r="F51" s="23"/>
      <c r="G51" s="23"/>
      <c r="H51" s="23"/>
    </row>
    <row r="52" spans="1:8" ht="76.5">
      <c r="A52" s="25" t="s">
        <v>119</v>
      </c>
      <c r="B52" s="22">
        <v>263</v>
      </c>
      <c r="C52" s="33"/>
      <c r="D52" s="23"/>
      <c r="E52" s="23"/>
      <c r="F52" s="23"/>
      <c r="G52" s="23"/>
      <c r="H52" s="23"/>
    </row>
    <row r="53" spans="1:8">
      <c r="A53" s="25" t="s">
        <v>120</v>
      </c>
      <c r="B53" s="22">
        <v>290</v>
      </c>
      <c r="C53" s="33">
        <f>SUM(D53:H53)</f>
        <v>695300</v>
      </c>
      <c r="D53" s="23"/>
      <c r="E53" s="23">
        <f>671300</f>
        <v>671300</v>
      </c>
      <c r="F53" s="23">
        <v>24000</v>
      </c>
      <c r="G53" s="23"/>
      <c r="H53" s="23"/>
    </row>
    <row r="54" spans="1:8" ht="51">
      <c r="A54" s="25" t="s">
        <v>147</v>
      </c>
      <c r="B54" s="22">
        <v>300</v>
      </c>
      <c r="C54" s="33">
        <f>SUM(D54:H54)</f>
        <v>1167817.8700000001</v>
      </c>
      <c r="D54" s="23">
        <f>D56+D57+D58+D59</f>
        <v>148250</v>
      </c>
      <c r="E54" s="23">
        <f>E56+E57+E58+E59</f>
        <v>869675.15</v>
      </c>
      <c r="F54" s="23">
        <f>F56+F57+F58+F59</f>
        <v>149892.72</v>
      </c>
      <c r="G54" s="23"/>
      <c r="H54" s="23"/>
    </row>
    <row r="55" spans="1:8">
      <c r="A55" s="26" t="s">
        <v>90</v>
      </c>
      <c r="B55" s="22"/>
      <c r="C55" s="33"/>
      <c r="D55" s="23"/>
      <c r="E55" s="23"/>
      <c r="F55" s="23"/>
      <c r="G55" s="23"/>
      <c r="H55" s="23"/>
    </row>
    <row r="56" spans="1:8" ht="38.25">
      <c r="A56" s="25" t="s">
        <v>121</v>
      </c>
      <c r="B56" s="22">
        <v>310</v>
      </c>
      <c r="C56" s="33">
        <f>SUM(D56:H56)</f>
        <v>191892.72</v>
      </c>
      <c r="D56" s="23">
        <v>44300</v>
      </c>
      <c r="E56" s="23"/>
      <c r="F56" s="23">
        <v>147592.72</v>
      </c>
      <c r="G56" s="23"/>
      <c r="H56" s="23"/>
    </row>
    <row r="57" spans="1:8" ht="51">
      <c r="A57" s="25" t="s">
        <v>122</v>
      </c>
      <c r="B57" s="22">
        <v>320</v>
      </c>
      <c r="C57" s="33"/>
      <c r="D57" s="23"/>
      <c r="E57" s="23"/>
      <c r="F57" s="23"/>
      <c r="G57" s="23"/>
      <c r="H57" s="23"/>
    </row>
    <row r="58" spans="1:8" ht="51">
      <c r="A58" s="25" t="s">
        <v>123</v>
      </c>
      <c r="B58" s="22">
        <v>330</v>
      </c>
      <c r="C58" s="33"/>
      <c r="D58" s="23"/>
      <c r="E58" s="23"/>
      <c r="F58" s="23"/>
      <c r="G58" s="23"/>
      <c r="H58" s="23"/>
    </row>
    <row r="59" spans="1:8" ht="51">
      <c r="A59" s="25" t="s">
        <v>124</v>
      </c>
      <c r="B59" s="22">
        <v>340</v>
      </c>
      <c r="C59" s="33">
        <f>SUM(D59:H59)</f>
        <v>975925.15</v>
      </c>
      <c r="D59" s="23">
        <f>22650+77800+3500</f>
        <v>103950</v>
      </c>
      <c r="E59" s="23">
        <f>217300+616295+36080.15</f>
        <v>869675.15</v>
      </c>
      <c r="F59" s="23">
        <v>2300</v>
      </c>
      <c r="G59" s="23"/>
      <c r="H59" s="23"/>
    </row>
    <row r="60" spans="1:8" ht="38.25">
      <c r="A60" s="25" t="s">
        <v>148</v>
      </c>
      <c r="B60" s="22">
        <v>500</v>
      </c>
      <c r="C60" s="33"/>
      <c r="D60" s="23"/>
      <c r="E60" s="23"/>
      <c r="F60" s="23"/>
      <c r="G60" s="23"/>
      <c r="H60" s="23"/>
    </row>
    <row r="61" spans="1:8">
      <c r="A61" s="26" t="s">
        <v>90</v>
      </c>
      <c r="B61" s="22"/>
      <c r="C61" s="33"/>
      <c r="D61" s="23"/>
      <c r="E61" s="23"/>
      <c r="F61" s="23"/>
      <c r="G61" s="23"/>
      <c r="H61" s="23"/>
    </row>
    <row r="62" spans="1:8" ht="63.75">
      <c r="A62" s="25" t="s">
        <v>149</v>
      </c>
      <c r="B62" s="22">
        <v>520</v>
      </c>
      <c r="C62" s="33"/>
      <c r="D62" s="23"/>
      <c r="E62" s="23"/>
      <c r="F62" s="23"/>
      <c r="G62" s="23"/>
      <c r="H62" s="23"/>
    </row>
    <row r="63" spans="1:8" ht="51">
      <c r="A63" s="25" t="s">
        <v>125</v>
      </c>
      <c r="B63" s="22">
        <v>530</v>
      </c>
      <c r="C63" s="33"/>
      <c r="D63" s="23"/>
      <c r="E63" s="23"/>
      <c r="F63" s="23"/>
      <c r="G63" s="23"/>
      <c r="H63" s="23"/>
    </row>
    <row r="64" spans="1:8" ht="51">
      <c r="A64" s="25" t="s">
        <v>126</v>
      </c>
      <c r="B64" s="22" t="s">
        <v>87</v>
      </c>
      <c r="C64" s="33"/>
      <c r="D64" s="23"/>
      <c r="E64" s="23"/>
      <c r="F64" s="23"/>
      <c r="G64" s="23"/>
      <c r="H64" s="23"/>
    </row>
    <row r="65" spans="1:8">
      <c r="A65" s="25" t="s">
        <v>127</v>
      </c>
      <c r="B65" s="22"/>
      <c r="C65" s="33"/>
      <c r="D65" s="23"/>
      <c r="E65" s="23"/>
      <c r="F65" s="23"/>
      <c r="G65" s="23"/>
      <c r="H65" s="23"/>
    </row>
    <row r="66" spans="1:8" ht="76.5">
      <c r="A66" s="25" t="s">
        <v>150</v>
      </c>
      <c r="B66" s="22" t="s">
        <v>87</v>
      </c>
      <c r="C66" s="33"/>
      <c r="D66" s="23"/>
      <c r="E66" s="23"/>
      <c r="F66" s="23"/>
      <c r="G66" s="23"/>
      <c r="H66" s="23"/>
    </row>
    <row r="68" spans="1:8" s="14" customFormat="1" ht="15">
      <c r="A68" s="17"/>
    </row>
    <row r="69" spans="1:8" s="14" customFormat="1" ht="15">
      <c r="A69" s="18" t="s">
        <v>128</v>
      </c>
      <c r="B69" s="15"/>
      <c r="C69" s="15"/>
      <c r="D69" s="15"/>
      <c r="E69" s="51" t="s">
        <v>129</v>
      </c>
      <c r="F69" s="51"/>
      <c r="G69" s="51"/>
      <c r="H69" s="51"/>
    </row>
    <row r="70" spans="1:8" s="14" customFormat="1" ht="15">
      <c r="A70" s="17"/>
      <c r="E70" s="52" t="s">
        <v>154</v>
      </c>
      <c r="F70" s="52"/>
      <c r="G70" s="52"/>
      <c r="H70" s="52"/>
    </row>
    <row r="71" spans="1:8" s="14" customFormat="1" ht="15">
      <c r="A71" s="17"/>
      <c r="F71" s="19"/>
    </row>
    <row r="72" spans="1:8" s="14" customFormat="1" ht="15">
      <c r="A72" s="54" t="s">
        <v>130</v>
      </c>
      <c r="B72" s="54"/>
      <c r="C72" s="54"/>
      <c r="D72" s="54"/>
      <c r="E72" s="51" t="s">
        <v>129</v>
      </c>
      <c r="F72" s="51"/>
      <c r="G72" s="51"/>
      <c r="H72" s="51"/>
    </row>
    <row r="73" spans="1:8" s="14" customFormat="1" ht="15">
      <c r="A73" s="17"/>
      <c r="E73" s="52" t="s">
        <v>154</v>
      </c>
      <c r="F73" s="52"/>
      <c r="G73" s="52"/>
      <c r="H73" s="52"/>
    </row>
    <row r="74" spans="1:8" s="14" customFormat="1" ht="9" customHeight="1">
      <c r="A74" s="17"/>
      <c r="F74" s="19"/>
    </row>
    <row r="75" spans="1:8" s="14" customFormat="1" ht="15">
      <c r="A75" s="17" t="s">
        <v>131</v>
      </c>
      <c r="E75" s="51" t="s">
        <v>129</v>
      </c>
      <c r="F75" s="51"/>
      <c r="G75" s="51"/>
      <c r="H75" s="51"/>
    </row>
    <row r="76" spans="1:8" s="14" customFormat="1" ht="15">
      <c r="A76" s="17"/>
      <c r="E76" s="52" t="s">
        <v>154</v>
      </c>
      <c r="F76" s="52"/>
      <c r="G76" s="52"/>
      <c r="H76" s="52"/>
    </row>
    <row r="77" spans="1:8" s="14" customFormat="1" ht="15">
      <c r="A77" s="17"/>
    </row>
    <row r="78" spans="1:8" s="14" customFormat="1" ht="15" hidden="1">
      <c r="A78" s="17" t="s">
        <v>132</v>
      </c>
    </row>
    <row r="79" spans="1:8" s="14" customFormat="1" ht="15" hidden="1">
      <c r="A79" s="17"/>
    </row>
    <row r="80" spans="1:8" hidden="1">
      <c r="A80" s="16" t="s">
        <v>133</v>
      </c>
    </row>
    <row r="81" hidden="1"/>
  </sheetData>
  <mergeCells count="12">
    <mergeCell ref="C3:C4"/>
    <mergeCell ref="D3:H3"/>
    <mergeCell ref="E75:H75"/>
    <mergeCell ref="E76:H76"/>
    <mergeCell ref="E73:H73"/>
    <mergeCell ref="A1:H1"/>
    <mergeCell ref="E70:H70"/>
    <mergeCell ref="A72:D72"/>
    <mergeCell ref="E72:H72"/>
    <mergeCell ref="E69:H69"/>
    <mergeCell ref="A3:A4"/>
    <mergeCell ref="B3:B4"/>
  </mergeCells>
  <phoneticPr fontId="2" type="noConversion"/>
  <pageMargins left="0.78740157480314965" right="0.19685039370078741" top="0.78740157480314965" bottom="0.19685039370078741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1,2</vt:lpstr>
      <vt:lpstr>3 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Хозяин</cp:lastModifiedBy>
  <cp:lastPrinted>2013-02-19T05:23:52Z</cp:lastPrinted>
  <dcterms:created xsi:type="dcterms:W3CDTF">2011-10-24T07:02:02Z</dcterms:created>
  <dcterms:modified xsi:type="dcterms:W3CDTF">2013-10-01T12:54:34Z</dcterms:modified>
</cp:coreProperties>
</file>